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leh/Dropbox/HamRadio/"/>
    </mc:Choice>
  </mc:AlternateContent>
  <xr:revisionPtr revIDLastSave="0" documentId="13_ncr:1_{0973EE04-BDC7-5649-8D05-2E573607E36F}" xr6:coauthVersionLast="47" xr6:coauthVersionMax="47" xr10:uidLastSave="{00000000-0000-0000-0000-000000000000}"/>
  <bookViews>
    <workbookView xWindow="1960" yWindow="640" windowWidth="26840" windowHeight="15940" xr2:uid="{AB83E9CA-C049-3B45-9229-A571313BC72D}"/>
  </bookViews>
  <sheets>
    <sheet name="Quarter Wave" sheetId="3" r:id="rId1"/>
    <sheet name="Sheet1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E10" i="3"/>
  <c r="F11" i="3"/>
  <c r="E27" i="1"/>
  <c r="F27" i="1" s="1"/>
  <c r="E20" i="1"/>
  <c r="F20" i="1" s="1"/>
  <c r="E19" i="1"/>
  <c r="F19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G11" i="3" l="1"/>
  <c r="G27" i="1"/>
  <c r="G12" i="1"/>
  <c r="G19" i="1"/>
  <c r="G20" i="1"/>
  <c r="G13" i="1"/>
  <c r="G11" i="1"/>
  <c r="G10" i="1"/>
  <c r="G9" i="1"/>
  <c r="G8" i="1"/>
</calcChain>
</file>

<file path=xl/sharedStrings.xml><?xml version="1.0" encoding="utf-8"?>
<sst xmlns="http://schemas.openxmlformats.org/spreadsheetml/2006/main" count="83" uniqueCount="37">
  <si>
    <t>20m</t>
  </si>
  <si>
    <t>17m</t>
  </si>
  <si>
    <t>15m</t>
  </si>
  <si>
    <t>12m</t>
  </si>
  <si>
    <t>10m</t>
  </si>
  <si>
    <t>6m</t>
  </si>
  <si>
    <t xml:space="preserve">Low End </t>
  </si>
  <si>
    <t>Band</t>
  </si>
  <si>
    <t>High End</t>
  </si>
  <si>
    <t>Target</t>
  </si>
  <si>
    <t>Resonance</t>
  </si>
  <si>
    <t>1/4 Wave</t>
  </si>
  <si>
    <t>Wave</t>
  </si>
  <si>
    <t>Length (m)</t>
  </si>
  <si>
    <t>Length (cm)</t>
  </si>
  <si>
    <t>Length (in)</t>
  </si>
  <si>
    <t>Velocity Factor</t>
  </si>
  <si>
    <t>1/2Wave</t>
  </si>
  <si>
    <t>1/2 Wave</t>
  </si>
  <si>
    <t>Quarter Wave Lengths</t>
  </si>
  <si>
    <t>One-Half Wave Lengths</t>
  </si>
  <si>
    <t>5/8 Wave Lengths</t>
  </si>
  <si>
    <t>Wolf River Coil SB1000 Platinum - 213" Whip Antenna</t>
  </si>
  <si>
    <t>collar wire, coil wire at the top, and the hardware.  You should subtract this from the 1/4 Wave</t>
  </si>
  <si>
    <t>lengths above if you are using the coil.  If you are not using the coil and attaching the whip directly</t>
  </si>
  <si>
    <t>to the stand, you should use the lengths above.</t>
  </si>
  <si>
    <t>Wolf River Coil SB 1000 Platinum - 213" Whip Antenna Tuning Guide</t>
  </si>
  <si>
    <t>Copyright © 2021 - Dale R. Henninger - W0DHZ</t>
  </si>
  <si>
    <t>40m</t>
  </si>
  <si>
    <t>Whip Fully Extended + 16 Clicks on Coil</t>
  </si>
  <si>
    <t>The Wolf River Coils SB-1000 coil adds about 45-50 cm to the length of the antenna due to the</t>
  </si>
  <si>
    <t>Quarter Wave Lengths (213" whip required to get 1/4 wave on 12m-20m without loading)</t>
  </si>
  <si>
    <t>Start by tuning 20m first.  One you have that point marked, you can find the amount to shorten</t>
  </si>
  <si>
    <t>are trying to tune.  Continue tuning/marking for all of the bands.</t>
  </si>
  <si>
    <r>
      <rPr>
        <b/>
        <sz val="16"/>
        <color theme="1"/>
        <rFont val="Monaco"/>
        <family val="2"/>
      </rPr>
      <t>W0DHZ</t>
    </r>
    <r>
      <rPr>
        <b/>
        <sz val="16"/>
        <color theme="1"/>
        <rFont val="Calibri"/>
        <family val="2"/>
        <scheme val="minor"/>
      </rPr>
      <t xml:space="preserve"> - Dale Henninger</t>
    </r>
  </si>
  <si>
    <t>the antenna by the calculating the difference between the point you are at and the next band you</t>
  </si>
  <si>
    <t>Using the velocity factor of copper - not stainless steel
This is just used for an estimation of length - not critical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</si>
</sst>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Monaco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" fontId="1" fillId="0" borderId="0" xfId="0" applyNumberFormat="1" applyFont="1"/>
    <xf numFmtId="0" fontId="3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4" fillId="2" borderId="1" xfId="0" applyFont="1" applyFill="1" applyBorder="1"/>
    <xf numFmtId="0" fontId="5" fillId="2" borderId="2" xfId="0" applyFont="1" applyFill="1" applyBorder="1" applyAlignment="1">
      <alignment horizontal="center"/>
    </xf>
    <xf numFmtId="16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/>
    <xf numFmtId="0" fontId="0" fillId="0" borderId="5" xfId="0" applyFont="1" applyBorder="1" applyAlignment="1">
      <alignment horizontal="center"/>
    </xf>
    <xf numFmtId="0" fontId="5" fillId="2" borderId="6" xfId="0" applyFont="1" applyFill="1" applyBorder="1"/>
    <xf numFmtId="164" fontId="1" fillId="0" borderId="7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AE1C9-59CB-084E-AFBC-68624F6B2371}">
  <dimension ref="A1:G27"/>
  <sheetViews>
    <sheetView tabSelected="1" workbookViewId="0">
      <selection activeCell="E13" sqref="E13"/>
    </sheetView>
  </sheetViews>
  <sheetFormatPr baseColWidth="10" defaultRowHeight="21" x14ac:dyDescent="0.25"/>
  <cols>
    <col min="1" max="1" width="8.33203125" style="1" customWidth="1"/>
    <col min="2" max="7" width="17.1640625" style="1" customWidth="1"/>
    <col min="8" max="16384" width="10.83203125" style="1"/>
  </cols>
  <sheetData>
    <row r="1" spans="1:7" ht="26" x14ac:dyDescent="0.3">
      <c r="A1" s="32" t="s">
        <v>26</v>
      </c>
      <c r="B1" s="32"/>
      <c r="C1" s="32"/>
      <c r="D1" s="32"/>
      <c r="E1" s="32"/>
      <c r="F1" s="32"/>
      <c r="G1" s="32"/>
    </row>
    <row r="2" spans="1:7" x14ac:dyDescent="0.25">
      <c r="A2" s="31" t="s">
        <v>34</v>
      </c>
      <c r="B2" s="31"/>
      <c r="C2" s="31"/>
      <c r="D2" s="31"/>
      <c r="E2" s="31"/>
      <c r="F2" s="31"/>
      <c r="G2" s="31"/>
    </row>
    <row r="3" spans="1:7" ht="11" customHeight="1" x14ac:dyDescent="0.25">
      <c r="A3" s="5"/>
      <c r="E3" s="5"/>
    </row>
    <row r="4" spans="1:7" ht="40" customHeight="1" x14ac:dyDescent="0.25">
      <c r="B4" s="28" t="s">
        <v>16</v>
      </c>
      <c r="C4" s="29">
        <v>0.93</v>
      </c>
      <c r="D4" s="30" t="s">
        <v>36</v>
      </c>
      <c r="E4" s="30"/>
      <c r="F4" s="30"/>
      <c r="G4" s="30"/>
    </row>
    <row r="5" spans="1:7" ht="10" customHeight="1" x14ac:dyDescent="0.25">
      <c r="B5" s="2"/>
    </row>
    <row r="6" spans="1:7" x14ac:dyDescent="0.25">
      <c r="A6" s="5" t="s">
        <v>31</v>
      </c>
      <c r="B6" s="2"/>
    </row>
    <row r="7" spans="1:7" ht="12" customHeight="1" thickBot="1" x14ac:dyDescent="0.3"/>
    <row r="8" spans="1:7" x14ac:dyDescent="0.25">
      <c r="A8" s="13"/>
      <c r="B8" s="14" t="s">
        <v>6</v>
      </c>
      <c r="C8" s="14" t="s">
        <v>8</v>
      </c>
      <c r="D8" s="14" t="s">
        <v>9</v>
      </c>
      <c r="E8" s="14" t="s">
        <v>12</v>
      </c>
      <c r="F8" s="15" t="s">
        <v>11</v>
      </c>
      <c r="G8" s="16" t="s">
        <v>11</v>
      </c>
    </row>
    <row r="9" spans="1:7" x14ac:dyDescent="0.25">
      <c r="A9" s="17"/>
      <c r="B9" s="10" t="s">
        <v>7</v>
      </c>
      <c r="C9" s="10" t="s">
        <v>7</v>
      </c>
      <c r="D9" s="10" t="s">
        <v>10</v>
      </c>
      <c r="E9" s="10" t="s">
        <v>13</v>
      </c>
      <c r="F9" s="10" t="s">
        <v>14</v>
      </c>
      <c r="G9" s="18" t="s">
        <v>15</v>
      </c>
    </row>
    <row r="10" spans="1:7" x14ac:dyDescent="0.25">
      <c r="A10" s="19" t="s">
        <v>28</v>
      </c>
      <c r="B10" s="12">
        <v>7</v>
      </c>
      <c r="C10" s="12">
        <v>7.3</v>
      </c>
      <c r="D10" s="12">
        <v>7.15</v>
      </c>
      <c r="E10" s="26">
        <f>SUM(299.792458/D10)</f>
        <v>41.929015104895107</v>
      </c>
      <c r="F10" s="11" t="s">
        <v>29</v>
      </c>
      <c r="G10" s="20"/>
    </row>
    <row r="11" spans="1:7" x14ac:dyDescent="0.25">
      <c r="A11" s="19" t="s">
        <v>0</v>
      </c>
      <c r="B11" s="25">
        <v>14</v>
      </c>
      <c r="C11" s="25">
        <v>14.35</v>
      </c>
      <c r="D11" s="25">
        <v>14.225</v>
      </c>
      <c r="E11" s="26">
        <f>SUM(299.792458/D11)</f>
        <v>21.075040984182777</v>
      </c>
      <c r="F11" s="26">
        <f>SUM(((E11*0.25)*$C$4)*100)</f>
        <v>489.99470288224967</v>
      </c>
      <c r="G11" s="27">
        <f t="shared" ref="G11:G16" si="0">F11*0.3937</f>
        <v>192.91091452474168</v>
      </c>
    </row>
    <row r="12" spans="1:7" x14ac:dyDescent="0.25">
      <c r="A12" s="19" t="s">
        <v>1</v>
      </c>
      <c r="B12" s="25">
        <v>18.068000000000001</v>
      </c>
      <c r="C12" s="25">
        <v>18.167999999999999</v>
      </c>
      <c r="D12" s="25">
        <v>18.12</v>
      </c>
      <c r="E12" s="26">
        <f>SUM(299.792458/D12)</f>
        <v>16.544837637969096</v>
      </c>
      <c r="F12" s="26">
        <f>SUM(((E12*0.25)*$C$4)*100)</f>
        <v>384.66747508278149</v>
      </c>
      <c r="G12" s="27">
        <f t="shared" si="0"/>
        <v>151.44358494009109</v>
      </c>
    </row>
    <row r="13" spans="1:7" x14ac:dyDescent="0.25">
      <c r="A13" s="19" t="s">
        <v>2</v>
      </c>
      <c r="B13" s="25">
        <v>21.024999999999999</v>
      </c>
      <c r="C13" s="25">
        <v>21.45</v>
      </c>
      <c r="D13" s="25">
        <v>21.2</v>
      </c>
      <c r="E13" s="26">
        <f>SUM(299.792458/D13)</f>
        <v>14.141153679245283</v>
      </c>
      <c r="F13" s="26">
        <f>SUM(((E13*0.25)*$C$4)*100)</f>
        <v>328.78182304245286</v>
      </c>
      <c r="G13" s="27">
        <f t="shared" si="0"/>
        <v>129.44140373181369</v>
      </c>
    </row>
    <row r="14" spans="1:7" x14ac:dyDescent="0.25">
      <c r="A14" s="19" t="s">
        <v>3</v>
      </c>
      <c r="B14" s="25">
        <v>24.89</v>
      </c>
      <c r="C14" s="25">
        <v>24.99</v>
      </c>
      <c r="D14" s="25">
        <v>24.94</v>
      </c>
      <c r="E14" s="26">
        <f>SUM(299.792458/D14)</f>
        <v>12.020547634322373</v>
      </c>
      <c r="F14" s="26">
        <f>SUM(((E14*0.25)*$C$4)*100)</f>
        <v>279.47773249799519</v>
      </c>
      <c r="G14" s="27">
        <f t="shared" si="0"/>
        <v>110.03038328446071</v>
      </c>
    </row>
    <row r="15" spans="1:7" x14ac:dyDescent="0.25">
      <c r="A15" s="19" t="s">
        <v>4</v>
      </c>
      <c r="B15" s="25">
        <v>28</v>
      </c>
      <c r="C15" s="25">
        <v>29.7</v>
      </c>
      <c r="D15" s="25">
        <v>29</v>
      </c>
      <c r="E15" s="26">
        <f>SUM(299.792458/D15)</f>
        <v>10.337670965517242</v>
      </c>
      <c r="F15" s="26">
        <f>SUM(((E15*0.25)*$C$4)*100)</f>
        <v>240.35084994827591</v>
      </c>
      <c r="G15" s="27">
        <f t="shared" si="0"/>
        <v>94.626129624636221</v>
      </c>
    </row>
    <row r="16" spans="1:7" ht="22" thickBot="1" x14ac:dyDescent="0.3">
      <c r="A16" s="21" t="s">
        <v>5</v>
      </c>
      <c r="B16" s="22">
        <v>50</v>
      </c>
      <c r="C16" s="22">
        <v>54</v>
      </c>
      <c r="D16" s="22">
        <v>52</v>
      </c>
      <c r="E16" s="22">
        <f>SUM(299.792458/D16)</f>
        <v>5.7652395769230775</v>
      </c>
      <c r="F16" s="23">
        <f>SUM(((E16*0.25)*$C$4)*100)</f>
        <v>134.04182016346155</v>
      </c>
      <c r="G16" s="24">
        <f t="shared" si="0"/>
        <v>52.772264598354809</v>
      </c>
    </row>
    <row r="18" spans="1:7" x14ac:dyDescent="0.25">
      <c r="A18" s="1" t="s">
        <v>30</v>
      </c>
    </row>
    <row r="19" spans="1:7" x14ac:dyDescent="0.25">
      <c r="A19" s="1" t="s">
        <v>23</v>
      </c>
    </row>
    <row r="20" spans="1:7" x14ac:dyDescent="0.25">
      <c r="A20" s="1" t="s">
        <v>24</v>
      </c>
    </row>
    <row r="21" spans="1:7" x14ac:dyDescent="0.25">
      <c r="A21" s="1" t="s">
        <v>25</v>
      </c>
    </row>
    <row r="22" spans="1:7" ht="12" customHeight="1" x14ac:dyDescent="0.25"/>
    <row r="23" spans="1:7" x14ac:dyDescent="0.25">
      <c r="A23" s="1" t="s">
        <v>32</v>
      </c>
    </row>
    <row r="24" spans="1:7" x14ac:dyDescent="0.25">
      <c r="A24" s="1" t="s">
        <v>35</v>
      </c>
    </row>
    <row r="25" spans="1:7" x14ac:dyDescent="0.25">
      <c r="A25" s="1" t="s">
        <v>33</v>
      </c>
    </row>
    <row r="26" spans="1:7" ht="11" customHeight="1" x14ac:dyDescent="0.25"/>
    <row r="27" spans="1:7" ht="16" customHeight="1" x14ac:dyDescent="0.25">
      <c r="A27" s="9" t="s">
        <v>27</v>
      </c>
      <c r="B27" s="9"/>
      <c r="C27" s="9"/>
      <c r="D27" s="9"/>
      <c r="E27" s="9"/>
      <c r="F27" s="9"/>
      <c r="G27" s="9"/>
    </row>
  </sheetData>
  <mergeCells count="5">
    <mergeCell ref="A27:G27"/>
    <mergeCell ref="F10:G10"/>
    <mergeCell ref="D4:G4"/>
    <mergeCell ref="A1:G1"/>
    <mergeCell ref="A2:G2"/>
  </mergeCells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5683-C06A-0E4D-991C-FD4F2BFE9765}">
  <dimension ref="A1:M27"/>
  <sheetViews>
    <sheetView workbookViewId="0">
      <selection sqref="A1:XFD1048576"/>
    </sheetView>
  </sheetViews>
  <sheetFormatPr baseColWidth="10" defaultRowHeight="21" x14ac:dyDescent="0.25"/>
  <cols>
    <col min="1" max="1" width="8.33203125" style="1" customWidth="1"/>
    <col min="2" max="7" width="17.1640625" style="1" customWidth="1"/>
    <col min="8" max="16384" width="10.83203125" style="1"/>
  </cols>
  <sheetData>
    <row r="1" spans="1:7" x14ac:dyDescent="0.25">
      <c r="A1" s="5" t="s">
        <v>22</v>
      </c>
      <c r="E1" s="5"/>
    </row>
    <row r="2" spans="1:7" x14ac:dyDescent="0.25">
      <c r="B2" s="2" t="s">
        <v>16</v>
      </c>
      <c r="C2" s="1">
        <v>0.93</v>
      </c>
    </row>
    <row r="3" spans="1:7" x14ac:dyDescent="0.25">
      <c r="B3" s="2"/>
    </row>
    <row r="4" spans="1:7" x14ac:dyDescent="0.25">
      <c r="A4" s="5" t="s">
        <v>19</v>
      </c>
      <c r="B4" s="2"/>
    </row>
    <row r="5" spans="1:7" ht="12" customHeight="1" x14ac:dyDescent="0.25"/>
    <row r="6" spans="1:7" x14ac:dyDescent="0.25">
      <c r="B6" s="3" t="s">
        <v>6</v>
      </c>
      <c r="C6" s="3" t="s">
        <v>8</v>
      </c>
      <c r="D6" s="3" t="s">
        <v>9</v>
      </c>
      <c r="E6" s="3" t="s">
        <v>12</v>
      </c>
      <c r="F6" s="4" t="s">
        <v>11</v>
      </c>
      <c r="G6" s="3" t="s">
        <v>11</v>
      </c>
    </row>
    <row r="7" spans="1:7" x14ac:dyDescent="0.25">
      <c r="B7" s="3" t="s">
        <v>7</v>
      </c>
      <c r="C7" s="3" t="s">
        <v>7</v>
      </c>
      <c r="D7" s="3" t="s">
        <v>10</v>
      </c>
      <c r="E7" s="3" t="s">
        <v>13</v>
      </c>
      <c r="F7" s="3" t="s">
        <v>14</v>
      </c>
      <c r="G7" s="3" t="s">
        <v>15</v>
      </c>
    </row>
    <row r="8" spans="1:7" x14ac:dyDescent="0.25">
      <c r="A8" s="5" t="s">
        <v>0</v>
      </c>
      <c r="B8" s="6">
        <v>14</v>
      </c>
      <c r="C8" s="6">
        <v>14.35</v>
      </c>
      <c r="D8" s="6">
        <v>14.3</v>
      </c>
      <c r="E8" s="7">
        <f t="shared" ref="E8:E13" si="0">SUM(300/D8)</f>
        <v>20.979020979020977</v>
      </c>
      <c r="F8" s="7">
        <f t="shared" ref="F8:F13" si="1">SUM(((E8*0.25)*$C$2)*100)</f>
        <v>487.76223776223776</v>
      </c>
      <c r="G8" s="7">
        <f t="shared" ref="G8:G13" si="2">F8*0.3937</f>
        <v>192.03199300699299</v>
      </c>
    </row>
    <row r="9" spans="1:7" x14ac:dyDescent="0.25">
      <c r="A9" s="5" t="s">
        <v>1</v>
      </c>
      <c r="B9" s="6">
        <v>18.068000000000001</v>
      </c>
      <c r="C9" s="6">
        <v>18.167999999999999</v>
      </c>
      <c r="D9" s="6">
        <v>18.12</v>
      </c>
      <c r="E9" s="7">
        <f t="shared" si="0"/>
        <v>16.556291390728475</v>
      </c>
      <c r="F9" s="7">
        <f t="shared" si="1"/>
        <v>384.93377483443709</v>
      </c>
      <c r="G9" s="7">
        <f t="shared" si="2"/>
        <v>151.54842715231788</v>
      </c>
    </row>
    <row r="10" spans="1:7" x14ac:dyDescent="0.25">
      <c r="A10" s="5" t="s">
        <v>2</v>
      </c>
      <c r="B10" s="6">
        <v>21.024999999999999</v>
      </c>
      <c r="C10" s="6">
        <v>21.45</v>
      </c>
      <c r="D10" s="6">
        <v>21.2</v>
      </c>
      <c r="E10" s="7">
        <f t="shared" si="0"/>
        <v>14.150943396226415</v>
      </c>
      <c r="F10" s="7">
        <f t="shared" si="1"/>
        <v>329.00943396226421</v>
      </c>
      <c r="G10" s="7">
        <f t="shared" si="2"/>
        <v>129.53101415094341</v>
      </c>
    </row>
    <row r="11" spans="1:7" x14ac:dyDescent="0.25">
      <c r="A11" s="5" t="s">
        <v>3</v>
      </c>
      <c r="B11" s="6">
        <v>24.89</v>
      </c>
      <c r="C11" s="6">
        <v>24.99</v>
      </c>
      <c r="D11" s="6">
        <v>24.94</v>
      </c>
      <c r="E11" s="7">
        <f t="shared" si="0"/>
        <v>12.028869286287089</v>
      </c>
      <c r="F11" s="7">
        <f t="shared" si="1"/>
        <v>279.67121090617485</v>
      </c>
      <c r="G11" s="7">
        <f t="shared" si="2"/>
        <v>110.10655573376104</v>
      </c>
    </row>
    <row r="12" spans="1:7" x14ac:dyDescent="0.25">
      <c r="A12" s="5" t="s">
        <v>4</v>
      </c>
      <c r="B12" s="6">
        <v>28</v>
      </c>
      <c r="C12" s="6">
        <v>29.7</v>
      </c>
      <c r="D12" s="6">
        <v>29</v>
      </c>
      <c r="E12" s="7">
        <f t="shared" si="0"/>
        <v>10.344827586206897</v>
      </c>
      <c r="F12" s="7">
        <f t="shared" si="1"/>
        <v>240.51724137931038</v>
      </c>
      <c r="G12" s="7">
        <f t="shared" si="2"/>
        <v>94.691637931034492</v>
      </c>
    </row>
    <row r="13" spans="1:7" x14ac:dyDescent="0.25">
      <c r="A13" s="5" t="s">
        <v>5</v>
      </c>
      <c r="B13" s="6">
        <v>50</v>
      </c>
      <c r="C13" s="6">
        <v>54</v>
      </c>
      <c r="D13" s="6">
        <v>52</v>
      </c>
      <c r="E13" s="7">
        <f t="shared" si="0"/>
        <v>5.7692307692307692</v>
      </c>
      <c r="F13" s="7">
        <f t="shared" si="1"/>
        <v>134.13461538461539</v>
      </c>
      <c r="G13" s="7">
        <f t="shared" si="2"/>
        <v>52.808798076923075</v>
      </c>
    </row>
    <row r="15" spans="1:7" x14ac:dyDescent="0.25">
      <c r="A15" s="5" t="s">
        <v>20</v>
      </c>
    </row>
    <row r="16" spans="1:7" ht="12" customHeight="1" x14ac:dyDescent="0.25"/>
    <row r="17" spans="1:13" x14ac:dyDescent="0.25">
      <c r="B17" s="3" t="s">
        <v>6</v>
      </c>
      <c r="C17" s="3" t="s">
        <v>8</v>
      </c>
      <c r="D17" s="3" t="s">
        <v>9</v>
      </c>
      <c r="E17" s="3" t="s">
        <v>12</v>
      </c>
      <c r="F17" s="4" t="s">
        <v>17</v>
      </c>
      <c r="G17" s="3" t="s">
        <v>18</v>
      </c>
    </row>
    <row r="18" spans="1:13" x14ac:dyDescent="0.25">
      <c r="B18" s="3" t="s">
        <v>7</v>
      </c>
      <c r="C18" s="3" t="s">
        <v>7</v>
      </c>
      <c r="D18" s="3" t="s">
        <v>10</v>
      </c>
      <c r="E18" s="3" t="s">
        <v>13</v>
      </c>
      <c r="F18" s="3" t="s">
        <v>14</v>
      </c>
      <c r="G18" s="3" t="s">
        <v>15</v>
      </c>
    </row>
    <row r="19" spans="1:13" x14ac:dyDescent="0.25">
      <c r="A19" s="5" t="s">
        <v>4</v>
      </c>
      <c r="B19" s="6">
        <v>28</v>
      </c>
      <c r="C19" s="6">
        <v>29.7</v>
      </c>
      <c r="D19" s="6">
        <v>29</v>
      </c>
      <c r="E19" s="7">
        <f>SUM(300/D19)</f>
        <v>10.344827586206897</v>
      </c>
      <c r="F19" s="7">
        <f>SUM(((E19*0.5)*$C$2)*100)</f>
        <v>481.03448275862075</v>
      </c>
      <c r="G19" s="7">
        <f>F19*0.3937</f>
        <v>189.38327586206898</v>
      </c>
      <c r="M19" s="8"/>
    </row>
    <row r="20" spans="1:13" x14ac:dyDescent="0.25">
      <c r="A20" s="5" t="s">
        <v>5</v>
      </c>
      <c r="B20" s="6">
        <v>50</v>
      </c>
      <c r="C20" s="6">
        <v>54</v>
      </c>
      <c r="D20" s="6">
        <v>52</v>
      </c>
      <c r="E20" s="7">
        <f>SUM(300/D20)</f>
        <v>5.7692307692307692</v>
      </c>
      <c r="F20" s="7">
        <f>SUM(((E20*0.5)*$C$2)*100)</f>
        <v>268.26923076923077</v>
      </c>
      <c r="G20" s="7">
        <f>F20*0.3937</f>
        <v>105.61759615384615</v>
      </c>
    </row>
    <row r="23" spans="1:13" x14ac:dyDescent="0.25">
      <c r="A23" s="5" t="s">
        <v>21</v>
      </c>
    </row>
    <row r="24" spans="1:13" ht="12" customHeight="1" x14ac:dyDescent="0.25"/>
    <row r="25" spans="1:13" x14ac:dyDescent="0.25">
      <c r="B25" s="3" t="s">
        <v>6</v>
      </c>
      <c r="C25" s="3" t="s">
        <v>8</v>
      </c>
      <c r="D25" s="3" t="s">
        <v>9</v>
      </c>
      <c r="E25" s="3" t="s">
        <v>12</v>
      </c>
      <c r="F25" s="4" t="s">
        <v>17</v>
      </c>
      <c r="G25" s="3" t="s">
        <v>18</v>
      </c>
    </row>
    <row r="26" spans="1:13" x14ac:dyDescent="0.25">
      <c r="B26" s="3" t="s">
        <v>7</v>
      </c>
      <c r="C26" s="3" t="s">
        <v>7</v>
      </c>
      <c r="D26" s="3" t="s">
        <v>10</v>
      </c>
      <c r="E26" s="3" t="s">
        <v>13</v>
      </c>
      <c r="F26" s="3" t="s">
        <v>14</v>
      </c>
      <c r="G26" s="3" t="s">
        <v>15</v>
      </c>
    </row>
    <row r="27" spans="1:13" x14ac:dyDescent="0.25">
      <c r="A27" s="5" t="s">
        <v>5</v>
      </c>
      <c r="B27" s="6">
        <v>50</v>
      </c>
      <c r="C27" s="6">
        <v>54</v>
      </c>
      <c r="D27" s="6">
        <v>52</v>
      </c>
      <c r="E27" s="7">
        <f>SUM(300/D27)</f>
        <v>5.7692307692307692</v>
      </c>
      <c r="F27" s="7">
        <f>SUM(((E27*0.625)*$C$2)*100)</f>
        <v>335.33653846153851</v>
      </c>
      <c r="G27" s="7">
        <f>F27*0.3937</f>
        <v>132.02199519230771</v>
      </c>
    </row>
  </sheetData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DE129-E5D5-FF40-A6EB-1F6100277780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Quarter Wave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Henninger</dc:creator>
  <cp:lastModifiedBy>Microsoft Office User</cp:lastModifiedBy>
  <cp:lastPrinted>2021-08-15T16:50:50Z</cp:lastPrinted>
  <dcterms:created xsi:type="dcterms:W3CDTF">2021-08-13T20:19:17Z</dcterms:created>
  <dcterms:modified xsi:type="dcterms:W3CDTF">2021-08-15T16:57:16Z</dcterms:modified>
</cp:coreProperties>
</file>